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ownloads\"/>
    </mc:Choice>
  </mc:AlternateContent>
  <bookViews>
    <workbookView xWindow="0" yWindow="0" windowWidth="19200" windowHeight="7060" tabRatio="900"/>
  </bookViews>
  <sheets>
    <sheet name="SEKTOR_US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6" i="1" l="1"/>
  <c r="L46" i="1"/>
  <c r="I46" i="1"/>
  <c r="H46" i="1"/>
  <c r="E46" i="1"/>
  <c r="D46" i="1"/>
  <c r="M43" i="1"/>
  <c r="L43" i="1"/>
  <c r="I43" i="1"/>
  <c r="H43" i="1"/>
  <c r="E43" i="1"/>
  <c r="D43" i="1"/>
  <c r="M42" i="1"/>
  <c r="L42" i="1"/>
  <c r="K42" i="1"/>
  <c r="J42" i="1"/>
  <c r="G42" i="1"/>
  <c r="I42" i="1" s="1"/>
  <c r="F42" i="1"/>
  <c r="E42" i="1"/>
  <c r="D42" i="1"/>
  <c r="C42" i="1"/>
  <c r="B42" i="1"/>
  <c r="M41" i="1"/>
  <c r="L41" i="1"/>
  <c r="I41" i="1"/>
  <c r="H41" i="1"/>
  <c r="E41" i="1"/>
  <c r="D41" i="1"/>
  <c r="M40" i="1"/>
  <c r="L40" i="1"/>
  <c r="I40" i="1"/>
  <c r="H40" i="1"/>
  <c r="E40" i="1"/>
  <c r="D40" i="1"/>
  <c r="M39" i="1"/>
  <c r="L39" i="1"/>
  <c r="I39" i="1"/>
  <c r="H39" i="1"/>
  <c r="E39" i="1"/>
  <c r="D39" i="1"/>
  <c r="M38" i="1"/>
  <c r="L38" i="1"/>
  <c r="I38" i="1"/>
  <c r="H38" i="1"/>
  <c r="E38" i="1"/>
  <c r="D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K29" i="1"/>
  <c r="M29" i="1" s="1"/>
  <c r="J29" i="1"/>
  <c r="I29" i="1"/>
  <c r="H29" i="1"/>
  <c r="G29" i="1"/>
  <c r="F29" i="1"/>
  <c r="C29" i="1"/>
  <c r="E29" i="1" s="1"/>
  <c r="B29" i="1"/>
  <c r="M28" i="1"/>
  <c r="L28" i="1"/>
  <c r="I28" i="1"/>
  <c r="H28" i="1"/>
  <c r="E28" i="1"/>
  <c r="D28" i="1"/>
  <c r="K27" i="1"/>
  <c r="M27" i="1" s="1"/>
  <c r="J27" i="1"/>
  <c r="I27" i="1"/>
  <c r="H27" i="1"/>
  <c r="G27" i="1"/>
  <c r="F27" i="1"/>
  <c r="C27" i="1"/>
  <c r="E27" i="1" s="1"/>
  <c r="B27" i="1"/>
  <c r="M26" i="1"/>
  <c r="L26" i="1"/>
  <c r="I26" i="1"/>
  <c r="H26" i="1"/>
  <c r="E26" i="1"/>
  <c r="D26" i="1"/>
  <c r="M25" i="1"/>
  <c r="L25" i="1"/>
  <c r="I25" i="1"/>
  <c r="H25" i="1"/>
  <c r="E25" i="1"/>
  <c r="D25" i="1"/>
  <c r="M24" i="1"/>
  <c r="L24" i="1"/>
  <c r="I24" i="1"/>
  <c r="H24" i="1"/>
  <c r="E24" i="1"/>
  <c r="D24" i="1"/>
  <c r="K23" i="1"/>
  <c r="M23" i="1" s="1"/>
  <c r="J23" i="1"/>
  <c r="J22" i="1" s="1"/>
  <c r="I23" i="1"/>
  <c r="H23" i="1"/>
  <c r="G23" i="1"/>
  <c r="F23" i="1"/>
  <c r="C23" i="1"/>
  <c r="E23" i="1" s="1"/>
  <c r="B23" i="1"/>
  <c r="B22" i="1" s="1"/>
  <c r="G22" i="1"/>
  <c r="I22" i="1" s="1"/>
  <c r="F22" i="1"/>
  <c r="M21" i="1"/>
  <c r="L21" i="1"/>
  <c r="I21" i="1"/>
  <c r="H21" i="1"/>
  <c r="E21" i="1"/>
  <c r="D21" i="1"/>
  <c r="M20" i="1"/>
  <c r="L20" i="1"/>
  <c r="K20" i="1"/>
  <c r="J20" i="1"/>
  <c r="G20" i="1"/>
  <c r="I20" i="1" s="1"/>
  <c r="F20" i="1"/>
  <c r="E20" i="1"/>
  <c r="D20" i="1"/>
  <c r="C20" i="1"/>
  <c r="B20" i="1"/>
  <c r="M19" i="1"/>
  <c r="L19" i="1"/>
  <c r="I19" i="1"/>
  <c r="H19" i="1"/>
  <c r="E19" i="1"/>
  <c r="D19" i="1"/>
  <c r="K18" i="1"/>
  <c r="M18" i="1" s="1"/>
  <c r="J18" i="1"/>
  <c r="I18" i="1"/>
  <c r="H18" i="1"/>
  <c r="G18" i="1"/>
  <c r="F18" i="1"/>
  <c r="C18" i="1"/>
  <c r="E18" i="1" s="1"/>
  <c r="B18" i="1"/>
  <c r="M17" i="1"/>
  <c r="L17" i="1"/>
  <c r="I17" i="1"/>
  <c r="H17" i="1"/>
  <c r="E17" i="1"/>
  <c r="D17" i="1"/>
  <c r="M16" i="1"/>
  <c r="L16" i="1"/>
  <c r="I16" i="1"/>
  <c r="H16" i="1"/>
  <c r="E16" i="1"/>
  <c r="D16" i="1"/>
  <c r="M15" i="1"/>
  <c r="L15" i="1"/>
  <c r="I15" i="1"/>
  <c r="H15" i="1"/>
  <c r="E15" i="1"/>
  <c r="D15" i="1"/>
  <c r="M14" i="1"/>
  <c r="L14" i="1"/>
  <c r="I14" i="1"/>
  <c r="H14" i="1"/>
  <c r="E14" i="1"/>
  <c r="D14" i="1"/>
  <c r="M13" i="1"/>
  <c r="L13" i="1"/>
  <c r="I13" i="1"/>
  <c r="H13" i="1"/>
  <c r="E13" i="1"/>
  <c r="D13" i="1"/>
  <c r="M12" i="1"/>
  <c r="L12" i="1"/>
  <c r="I12" i="1"/>
  <c r="H12" i="1"/>
  <c r="E12" i="1"/>
  <c r="D12" i="1"/>
  <c r="M11" i="1"/>
  <c r="L11" i="1"/>
  <c r="I11" i="1"/>
  <c r="H11" i="1"/>
  <c r="E11" i="1"/>
  <c r="D11" i="1"/>
  <c r="M10" i="1"/>
  <c r="L10" i="1"/>
  <c r="I10" i="1"/>
  <c r="H10" i="1"/>
  <c r="E10" i="1"/>
  <c r="D10" i="1"/>
  <c r="M9" i="1"/>
  <c r="L9" i="1"/>
  <c r="K9" i="1"/>
  <c r="K8" i="1" s="1"/>
  <c r="J9" i="1"/>
  <c r="G9" i="1"/>
  <c r="I9" i="1" s="1"/>
  <c r="F9" i="1"/>
  <c r="F8" i="1" s="1"/>
  <c r="F44" i="1" s="1"/>
  <c r="F45" i="1" s="1"/>
  <c r="E9" i="1"/>
  <c r="D9" i="1"/>
  <c r="C9" i="1"/>
  <c r="C8" i="1" s="1"/>
  <c r="B9" i="1"/>
  <c r="J8" i="1"/>
  <c r="B8" i="1"/>
  <c r="E8" i="1" l="1"/>
  <c r="D8" i="1"/>
  <c r="B44" i="1"/>
  <c r="B45" i="1" s="1"/>
  <c r="J44" i="1"/>
  <c r="J45" i="1" s="1"/>
  <c r="M8" i="1"/>
  <c r="K44" i="1"/>
  <c r="L8" i="1"/>
  <c r="D27" i="1"/>
  <c r="G8" i="1"/>
  <c r="C22" i="1"/>
  <c r="K22" i="1"/>
  <c r="L27" i="1"/>
  <c r="H20" i="1"/>
  <c r="H9" i="1"/>
  <c r="D18" i="1"/>
  <c r="L18" i="1"/>
  <c r="H22" i="1"/>
  <c r="D23" i="1"/>
  <c r="L23" i="1"/>
  <c r="D29" i="1"/>
  <c r="L29" i="1"/>
  <c r="H42" i="1"/>
  <c r="K45" i="1" l="1"/>
  <c r="L44" i="1"/>
  <c r="M44" i="1"/>
  <c r="L22" i="1"/>
  <c r="M22" i="1"/>
  <c r="E22" i="1"/>
  <c r="D22" i="1"/>
  <c r="C44" i="1"/>
  <c r="G44" i="1"/>
  <c r="H8" i="1"/>
  <c r="I8" i="1"/>
  <c r="C45" i="1" l="1"/>
  <c r="E44" i="1"/>
  <c r="D44" i="1"/>
  <c r="I44" i="1"/>
  <c r="G45" i="1"/>
  <c r="H44" i="1"/>
  <c r="M45" i="1"/>
  <c r="L45" i="1"/>
  <c r="I45" i="1" l="1"/>
  <c r="H45" i="1"/>
  <c r="E45" i="1"/>
  <c r="D45" i="1"/>
</calcChain>
</file>

<file path=xl/sharedStrings.xml><?xml version="1.0" encoding="utf-8"?>
<sst xmlns="http://schemas.openxmlformats.org/spreadsheetml/2006/main" count="55" uniqueCount="53">
  <si>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</si>
  <si>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</si>
  <si>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</si>
  <si>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</si>
  <si>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</si>
  <si>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</si>
  <si>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</si>
  <si>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</si>
  <si>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</si>
  <si>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</si>
  <si>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</si>
  <si>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</si>
  <si>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</si>
  <si>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</si>
  <si>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</si>
  <si>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</si>
  <si>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</si>
  <si>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</si>
  <si>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</si>
  <si>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</si>
  <si>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</si>
  <si>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</si>
  <si>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</si>
  <si>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</si>
  <si>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</si>
  <si>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</si>
  <si>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</si>
  <si>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</si>
  <si>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</si>
  <si>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</si>
  <si>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</si>
  <si>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</si>
  <si>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</si>
  <si>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</si>
  <si>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</si>
  <si>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</si>
  <si>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</si>
  <si>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</si>
  <si>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</si>
  <si>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</si>
  <si>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</si>
  <si>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the last 12 months; first 11 eleven months' figures are from TUİK and last month's figures are taken from TİM data</t>
  </si>
  <si>
    <t>T O T A L (TİM+TUİK (Turkey Statistical Institute)*)</t>
  </si>
  <si>
    <t>2020 - 2021</t>
  </si>
  <si>
    <t>Change   ('22/'21)</t>
  </si>
  <si>
    <t>Change    ('22/'21)</t>
  </si>
  <si>
    <t>2021 - 2022</t>
  </si>
  <si>
    <t xml:space="preserve"> Share (22)  (%)</t>
  </si>
  <si>
    <t>Share (22)  (%)</t>
  </si>
  <si>
    <t>1 - 30 NOVEMBER EXPORT FIGURES</t>
  </si>
  <si>
    <t>1 - 30 NOVEMBER</t>
  </si>
  <si>
    <t>1st JANUARY  -  30th NOVEMBER</t>
  </si>
  <si>
    <t>For January-November 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</si>
</sst>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Y_T_L_-;\-* #,##0.00\ _Y_T_L_-;_-* &quot;-&quot;??\ _Y_T_L_-;_-@_-"/>
    <numFmt numFmtId="165" formatCode="0.0"/>
  </numFmts>
  <fonts count="50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1"/>
      <color rgb="FF000000"/>
      <name val="Calibri"/>
      <family val="2"/>
      <charset val="162"/>
    </font>
    <font>
      <sz val="16"/>
      <color theme="1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37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0" fontId="21" fillId="0" borderId="9" xfId="1" applyFont="1" applyFill="1" applyBorder="1"/>
    <xf numFmtId="0" fontId="17" fillId="0" borderId="9" xfId="1" applyFont="1" applyFill="1" applyBorder="1"/>
    <xf numFmtId="0" fontId="17" fillId="0" borderId="9" xfId="0" applyFont="1" applyFill="1" applyBorder="1"/>
    <xf numFmtId="0" fontId="29" fillId="0" borderId="9" xfId="1" applyFont="1" applyFill="1" applyBorder="1"/>
    <xf numFmtId="0" fontId="30" fillId="0" borderId="0" xfId="1" applyFont="1" applyFill="1" applyBorder="1"/>
    <xf numFmtId="0" fontId="23" fillId="23" borderId="9" xfId="1" applyFont="1" applyFill="1" applyBorder="1"/>
    <xf numFmtId="0" fontId="21" fillId="23" borderId="9" xfId="1" applyFont="1" applyFill="1" applyBorder="1"/>
    <xf numFmtId="0" fontId="22" fillId="23" borderId="9" xfId="1" applyFont="1" applyFill="1" applyBorder="1"/>
    <xf numFmtId="0" fontId="18" fillId="0" borderId="0" xfId="1" applyFont="1" applyFill="1" applyBorder="1" applyAlignment="1"/>
    <xf numFmtId="0" fontId="48" fillId="0" borderId="0" xfId="0" applyFont="1" applyAlignment="1">
      <alignment vertical="center"/>
    </xf>
    <xf numFmtId="0" fontId="17" fillId="0" borderId="0" xfId="1" applyFont="1" applyFill="1" applyBorder="1" applyAlignment="1">
      <alignment wrapText="1"/>
    </xf>
    <xf numFmtId="3" fontId="29" fillId="40" borderId="9" xfId="1" applyNumberFormat="1" applyFont="1" applyFill="1" applyBorder="1" applyAlignment="1">
      <alignment horizontal="center" vertical="center"/>
    </xf>
    <xf numFmtId="0" fontId="17" fillId="41" borderId="9" xfId="1" applyFont="1" applyFill="1" applyBorder="1"/>
    <xf numFmtId="165" fontId="49" fillId="0" borderId="9" xfId="335" applyNumberFormat="1" applyFont="1" applyBorder="1" applyAlignment="1">
      <alignment horizontal="center" vertical="center"/>
    </xf>
    <xf numFmtId="3" fontId="21" fillId="0" borderId="9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3" fontId="25" fillId="0" borderId="9" xfId="1" applyNumberFormat="1" applyFont="1" applyFill="1" applyBorder="1" applyAlignment="1">
      <alignment horizontal="center" vertical="center"/>
    </xf>
    <xf numFmtId="165" fontId="25" fillId="0" borderId="9" xfId="1" applyNumberFormat="1" applyFont="1" applyFill="1" applyBorder="1" applyAlignment="1">
      <alignment horizontal="center" vertical="center"/>
    </xf>
    <xf numFmtId="165" fontId="27" fillId="0" borderId="9" xfId="1" applyNumberFormat="1" applyFont="1" applyFill="1" applyBorder="1" applyAlignment="1">
      <alignment horizontal="center" vertical="center"/>
    </xf>
    <xf numFmtId="165" fontId="29" fillId="0" borderId="9" xfId="1" applyNumberFormat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12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60" zoomScaleNormal="60" workbookViewId="0">
      <pane xSplit="1" ySplit="7" topLeftCell="B29" activePane="bottomRight" state="frozen"/>
      <selection activeCell="B16" sqref="B16"/>
      <selection pane="topRight" activeCell="B16" sqref="B16"/>
      <selection pane="bottomLeft" activeCell="B16" sqref="B16"/>
      <selection pane="bottomRight" activeCell="D51" sqref="D51"/>
    </sheetView>
  </sheetViews>
  <sheetFormatPr defaultColWidth="9.1796875" defaultRowHeight="12.5" x14ac:dyDescent="0.25"/>
  <cols>
    <col min="1" max="1" width="74.453125" style="1" customWidth="1"/>
    <col min="2" max="2" width="17.81640625" style="1" customWidth="1"/>
    <col min="3" max="3" width="17" style="1" bestFit="1" customWidth="1"/>
    <col min="4" max="4" width="10.54296875" style="1" bestFit="1" customWidth="1"/>
    <col min="5" max="5" width="13.54296875" style="1" bestFit="1" customWidth="1"/>
    <col min="6" max="7" width="18.81640625" style="1" bestFit="1" customWidth="1"/>
    <col min="8" max="8" width="10.26953125" style="1" bestFit="1" customWidth="1"/>
    <col min="9" max="9" width="13.54296875" style="1" bestFit="1" customWidth="1"/>
    <col min="10" max="11" width="18.7265625" style="1" bestFit="1" customWidth="1"/>
    <col min="12" max="12" width="9.453125" style="1" bestFit="1" customWidth="1"/>
    <col min="13" max="13" width="12.1796875" style="1" customWidth="1"/>
    <col min="14" max="16384" width="9.1796875" style="1"/>
  </cols>
  <sheetData>
    <row r="1" spans="1:13" ht="25" x14ac:dyDescent="0.5">
      <c r="B1" s="36" t="s">
        <v>49</v>
      </c>
      <c r="C1" s="36"/>
      <c r="D1" s="36"/>
      <c r="E1" s="36"/>
      <c r="F1" s="36"/>
      <c r="G1" s="36"/>
      <c r="H1" s="36"/>
      <c r="I1" s="36"/>
      <c r="J1" s="36"/>
      <c r="K1" s="16"/>
      <c r="L1" s="16"/>
      <c r="M1" s="16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5" x14ac:dyDescent="0.25">
      <c r="A5" s="33" t="s">
        <v>39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5"/>
    </row>
    <row r="6" spans="1:13" ht="18" x14ac:dyDescent="0.25">
      <c r="A6" s="3"/>
      <c r="B6" s="32" t="s">
        <v>50</v>
      </c>
      <c r="C6" s="32"/>
      <c r="D6" s="32"/>
      <c r="E6" s="32"/>
      <c r="F6" s="32" t="s">
        <v>51</v>
      </c>
      <c r="G6" s="32"/>
      <c r="H6" s="32"/>
      <c r="I6" s="32"/>
      <c r="J6" s="32" t="s">
        <v>40</v>
      </c>
      <c r="K6" s="32"/>
      <c r="L6" s="32"/>
      <c r="M6" s="32"/>
    </row>
    <row r="7" spans="1:13" ht="29" x14ac:dyDescent="0.4">
      <c r="A7" s="4" t="s">
        <v>27</v>
      </c>
      <c r="B7" s="5">
        <v>2021</v>
      </c>
      <c r="C7" s="6">
        <v>2022</v>
      </c>
      <c r="D7" s="7" t="s">
        <v>44</v>
      </c>
      <c r="E7" s="7" t="s">
        <v>47</v>
      </c>
      <c r="F7" s="5">
        <v>2021</v>
      </c>
      <c r="G7" s="6">
        <v>2022</v>
      </c>
      <c r="H7" s="7" t="s">
        <v>45</v>
      </c>
      <c r="I7" s="7" t="s">
        <v>48</v>
      </c>
      <c r="J7" s="5" t="s">
        <v>43</v>
      </c>
      <c r="K7" s="5" t="s">
        <v>46</v>
      </c>
      <c r="L7" s="7" t="s">
        <v>45</v>
      </c>
      <c r="M7" s="7" t="s">
        <v>47</v>
      </c>
    </row>
    <row r="8" spans="1:13" ht="16.5" x14ac:dyDescent="0.35">
      <c r="A8" s="13" t="s">
        <v>28</v>
      </c>
      <c r="B8" s="22">
        <f>B9+B18+B20</f>
        <v>3021792.5005800002</v>
      </c>
      <c r="C8" s="22">
        <f>C9+C18+C20</f>
        <v>3329699.9879400004</v>
      </c>
      <c r="D8" s="23">
        <f t="shared" ref="D8:D46" si="0">(C8-B8)/B8*100</f>
        <v>10.189564217294889</v>
      </c>
      <c r="E8" s="23">
        <f t="shared" ref="E8:E46" si="1">C8/C$46*100</f>
        <v>15.235978532870861</v>
      </c>
      <c r="F8" s="22">
        <f>F9+F18+F20</f>
        <v>26497592.112709999</v>
      </c>
      <c r="G8" s="22">
        <f>G9+G18+G20</f>
        <v>30839516.96274</v>
      </c>
      <c r="H8" s="23">
        <f t="shared" ref="H8:H46" si="2">(G8-F8)/F8*100</f>
        <v>16.386110977787023</v>
      </c>
      <c r="I8" s="23">
        <f t="shared" ref="I8:I46" si="3">G8/G$46*100</f>
        <v>13.336102237191556</v>
      </c>
      <c r="J8" s="22">
        <f>J9+J18+J20</f>
        <v>29090699.972429998</v>
      </c>
      <c r="K8" s="22">
        <f>K9+K18+K20</f>
        <v>34048603.238790005</v>
      </c>
      <c r="L8" s="23">
        <f t="shared" ref="L8:L46" si="4">(K8-J8)/J8*100</f>
        <v>17.042914990215905</v>
      </c>
      <c r="M8" s="23">
        <f t="shared" ref="M8:M46" si="5">K8/K$46*100</f>
        <v>13.432372787142619</v>
      </c>
    </row>
    <row r="9" spans="1:13" ht="15.5" x14ac:dyDescent="0.35">
      <c r="A9" s="8" t="s">
        <v>29</v>
      </c>
      <c r="B9" s="22">
        <f>B10+B11+B12+B13+B14+B15+B16+B17</f>
        <v>2006039.3699099999</v>
      </c>
      <c r="C9" s="22">
        <f>C10+C11+C12+C13+C14+C15+C16+C17</f>
        <v>2208675.0617300007</v>
      </c>
      <c r="D9" s="23">
        <f t="shared" si="0"/>
        <v>10.101281902014312</v>
      </c>
      <c r="E9" s="23">
        <f t="shared" si="1"/>
        <v>10.10641377556202</v>
      </c>
      <c r="F9" s="22">
        <f>F10+F11+F12+F13+F14+F15+F16+F17</f>
        <v>17229091.896129999</v>
      </c>
      <c r="G9" s="22">
        <f>G10+G11+G12+G13+G14+G15+G16+G17</f>
        <v>19440444.593150001</v>
      </c>
      <c r="H9" s="23">
        <f t="shared" si="2"/>
        <v>12.834992757318311</v>
      </c>
      <c r="I9" s="23">
        <f t="shared" si="3"/>
        <v>8.4067385667532104</v>
      </c>
      <c r="J9" s="22">
        <f>J10+J11+J12+J13+J14+J15+J16+J17</f>
        <v>18993237.945679996</v>
      </c>
      <c r="K9" s="22">
        <f>K10+K11+K12+K13+K14+K15+K16+K17</f>
        <v>21529522.230020002</v>
      </c>
      <c r="L9" s="23">
        <f t="shared" si="4"/>
        <v>13.353617174668642</v>
      </c>
      <c r="M9" s="23">
        <f t="shared" si="5"/>
        <v>8.4935222303991313</v>
      </c>
    </row>
    <row r="10" spans="1:13" ht="14" x14ac:dyDescent="0.3">
      <c r="A10" s="9" t="s">
        <v>5</v>
      </c>
      <c r="B10" s="24">
        <v>896591.60835999995</v>
      </c>
      <c r="C10" s="24">
        <v>1078307.7435300001</v>
      </c>
      <c r="D10" s="25">
        <f t="shared" si="0"/>
        <v>20.267436531375317</v>
      </c>
      <c r="E10" s="25">
        <f t="shared" si="1"/>
        <v>4.934100276828767</v>
      </c>
      <c r="F10" s="24">
        <v>8197985.9688799996</v>
      </c>
      <c r="G10" s="24">
        <v>10370791.034530001</v>
      </c>
      <c r="H10" s="25">
        <f t="shared" si="2"/>
        <v>26.504132525940971</v>
      </c>
      <c r="I10" s="25">
        <f t="shared" si="3"/>
        <v>4.4846983071797624</v>
      </c>
      <c r="J10" s="24">
        <v>8963107.4373499993</v>
      </c>
      <c r="K10" s="24">
        <v>11319628.28695</v>
      </c>
      <c r="L10" s="25">
        <f t="shared" si="4"/>
        <v>26.291337753915411</v>
      </c>
      <c r="M10" s="25">
        <f t="shared" si="5"/>
        <v>4.4656594543935366</v>
      </c>
    </row>
    <row r="11" spans="1:13" ht="14" x14ac:dyDescent="0.3">
      <c r="A11" s="9" t="s">
        <v>4</v>
      </c>
      <c r="B11" s="24">
        <v>365157.71123000002</v>
      </c>
      <c r="C11" s="24">
        <v>354890.40959</v>
      </c>
      <c r="D11" s="25">
        <f t="shared" si="0"/>
        <v>-2.8117444392494306</v>
      </c>
      <c r="E11" s="25">
        <f t="shared" si="1"/>
        <v>1.6239008564192661</v>
      </c>
      <c r="F11" s="24">
        <v>2671182.8910099999</v>
      </c>
      <c r="G11" s="24">
        <v>2538392.79305</v>
      </c>
      <c r="H11" s="25">
        <f t="shared" si="2"/>
        <v>-4.9712095119698336</v>
      </c>
      <c r="I11" s="25">
        <f t="shared" si="3"/>
        <v>1.0976911813231378</v>
      </c>
      <c r="J11" s="24">
        <v>3076417.2629</v>
      </c>
      <c r="K11" s="24">
        <v>2947582.2478200002</v>
      </c>
      <c r="L11" s="25">
        <f t="shared" si="4"/>
        <v>-4.1878264250328918</v>
      </c>
      <c r="M11" s="25">
        <f t="shared" si="5"/>
        <v>1.162838407667059</v>
      </c>
    </row>
    <row r="12" spans="1:13" ht="14" x14ac:dyDescent="0.3">
      <c r="A12" s="9" t="s">
        <v>2</v>
      </c>
      <c r="B12" s="24">
        <v>191293.85974000001</v>
      </c>
      <c r="C12" s="24">
        <v>231494.90672999999</v>
      </c>
      <c r="D12" s="25">
        <f t="shared" si="0"/>
        <v>21.015335800448508</v>
      </c>
      <c r="E12" s="25">
        <f t="shared" si="1"/>
        <v>1.0592700369949299</v>
      </c>
      <c r="F12" s="24">
        <v>1842291.5914499999</v>
      </c>
      <c r="G12" s="24">
        <v>2288708.6750400001</v>
      </c>
      <c r="H12" s="25">
        <f t="shared" si="2"/>
        <v>24.23161923236276</v>
      </c>
      <c r="I12" s="25">
        <f t="shared" si="3"/>
        <v>0.98971890248338168</v>
      </c>
      <c r="J12" s="24">
        <v>1993026.9251399999</v>
      </c>
      <c r="K12" s="24">
        <v>2473195.2583900001</v>
      </c>
      <c r="L12" s="25">
        <f t="shared" si="4"/>
        <v>24.092415771867749</v>
      </c>
      <c r="M12" s="25">
        <f t="shared" si="5"/>
        <v>0.97568997039622973</v>
      </c>
    </row>
    <row r="13" spans="1:13" ht="14" x14ac:dyDescent="0.3">
      <c r="A13" s="9" t="s">
        <v>3</v>
      </c>
      <c r="B13" s="24">
        <v>175975.25318999999</v>
      </c>
      <c r="C13" s="24">
        <v>169120.38483</v>
      </c>
      <c r="D13" s="25">
        <f t="shared" si="0"/>
        <v>-3.8953592824775258</v>
      </c>
      <c r="E13" s="25">
        <f t="shared" si="1"/>
        <v>0.77385787370437709</v>
      </c>
      <c r="F13" s="24">
        <v>1398986.9637500001</v>
      </c>
      <c r="G13" s="24">
        <v>1427527.32012</v>
      </c>
      <c r="H13" s="25">
        <f t="shared" si="2"/>
        <v>2.0400730749840008</v>
      </c>
      <c r="I13" s="25">
        <f t="shared" si="3"/>
        <v>0.61731350431024901</v>
      </c>
      <c r="J13" s="24">
        <v>1524733.1377999999</v>
      </c>
      <c r="K13" s="24">
        <v>1597385.29213</v>
      </c>
      <c r="L13" s="25">
        <f t="shared" si="4"/>
        <v>4.7649095129412657</v>
      </c>
      <c r="M13" s="25">
        <f t="shared" si="5"/>
        <v>0.63017782486138141</v>
      </c>
    </row>
    <row r="14" spans="1:13" ht="14" x14ac:dyDescent="0.3">
      <c r="A14" s="9" t="s">
        <v>0</v>
      </c>
      <c r="B14" s="24">
        <v>277935.37426000001</v>
      </c>
      <c r="C14" s="24">
        <v>224827.81237999999</v>
      </c>
      <c r="D14" s="25">
        <f t="shared" si="0"/>
        <v>-19.107881471150744</v>
      </c>
      <c r="E14" s="25">
        <f t="shared" si="1"/>
        <v>1.0287628721569142</v>
      </c>
      <c r="F14" s="24">
        <v>2008782.6717699999</v>
      </c>
      <c r="G14" s="24">
        <v>1547703.8313800001</v>
      </c>
      <c r="H14" s="25">
        <f t="shared" si="2"/>
        <v>-22.953147041224181</v>
      </c>
      <c r="I14" s="25">
        <f t="shared" si="3"/>
        <v>0.66928209521291171</v>
      </c>
      <c r="J14" s="24">
        <v>2183180.6647199998</v>
      </c>
      <c r="K14" s="24">
        <v>1794756.9205199999</v>
      </c>
      <c r="L14" s="25">
        <f t="shared" si="4"/>
        <v>-17.791644570552133</v>
      </c>
      <c r="M14" s="25">
        <f t="shared" si="5"/>
        <v>0.70804208471212049</v>
      </c>
    </row>
    <row r="15" spans="1:13" ht="14" x14ac:dyDescent="0.3">
      <c r="A15" s="9" t="s">
        <v>1</v>
      </c>
      <c r="B15" s="24">
        <v>30724.71009</v>
      </c>
      <c r="C15" s="24">
        <v>64258.27259</v>
      </c>
      <c r="D15" s="25">
        <f t="shared" si="0"/>
        <v>109.14199809134797</v>
      </c>
      <c r="E15" s="25">
        <f t="shared" si="1"/>
        <v>0.29403179424171172</v>
      </c>
      <c r="F15" s="24">
        <v>269850.73723999999</v>
      </c>
      <c r="G15" s="24">
        <v>392288.63325999997</v>
      </c>
      <c r="H15" s="25">
        <f t="shared" si="2"/>
        <v>45.372451923711481</v>
      </c>
      <c r="I15" s="25">
        <f t="shared" si="3"/>
        <v>0.16963953507975732</v>
      </c>
      <c r="J15" s="24">
        <v>299983.31969999999</v>
      </c>
      <c r="K15" s="24">
        <v>431872.62951</v>
      </c>
      <c r="L15" s="25">
        <f t="shared" si="4"/>
        <v>43.965547798423145</v>
      </c>
      <c r="M15" s="25">
        <f t="shared" si="5"/>
        <v>0.17037627404148414</v>
      </c>
    </row>
    <row r="16" spans="1:13" ht="14" x14ac:dyDescent="0.3">
      <c r="A16" s="9" t="s">
        <v>6</v>
      </c>
      <c r="B16" s="24">
        <v>57727.288930000002</v>
      </c>
      <c r="C16" s="24">
        <v>75679.882410000006</v>
      </c>
      <c r="D16" s="25">
        <f t="shared" si="0"/>
        <v>31.09897210272473</v>
      </c>
      <c r="E16" s="25">
        <f t="shared" si="1"/>
        <v>0.34629458147738945</v>
      </c>
      <c r="F16" s="24">
        <v>705087.96779999998</v>
      </c>
      <c r="G16" s="24">
        <v>750776.78657</v>
      </c>
      <c r="H16" s="25">
        <f t="shared" si="2"/>
        <v>6.4798749739776813</v>
      </c>
      <c r="I16" s="25">
        <f t="shared" si="3"/>
        <v>0.32466254238367576</v>
      </c>
      <c r="J16" s="24">
        <v>804757.46878999996</v>
      </c>
      <c r="K16" s="24">
        <v>828166.73669000005</v>
      </c>
      <c r="L16" s="25">
        <f t="shared" si="4"/>
        <v>2.9088599743221146</v>
      </c>
      <c r="M16" s="25">
        <f t="shared" si="5"/>
        <v>0.32671661328116169</v>
      </c>
    </row>
    <row r="17" spans="1:13" ht="14" x14ac:dyDescent="0.3">
      <c r="A17" s="9" t="s">
        <v>7</v>
      </c>
      <c r="B17" s="24">
        <v>10633.564109999999</v>
      </c>
      <c r="C17" s="24">
        <v>10095.649670000001</v>
      </c>
      <c r="D17" s="25">
        <f t="shared" si="0"/>
        <v>-5.058646700536972</v>
      </c>
      <c r="E17" s="25">
        <f t="shared" si="1"/>
        <v>4.6195483738661836E-2</v>
      </c>
      <c r="F17" s="24">
        <v>134923.10423</v>
      </c>
      <c r="G17" s="24">
        <v>124255.5192</v>
      </c>
      <c r="H17" s="25">
        <f t="shared" si="2"/>
        <v>-7.906418319441598</v>
      </c>
      <c r="I17" s="25">
        <f t="shared" si="3"/>
        <v>5.3732498780334037E-2</v>
      </c>
      <c r="J17" s="24">
        <v>148031.72928</v>
      </c>
      <c r="K17" s="24">
        <v>136934.85801</v>
      </c>
      <c r="L17" s="25">
        <f t="shared" si="4"/>
        <v>-7.4962788882986171</v>
      </c>
      <c r="M17" s="25">
        <f t="shared" si="5"/>
        <v>5.4021601046155811E-2</v>
      </c>
    </row>
    <row r="18" spans="1:13" ht="15.5" x14ac:dyDescent="0.35">
      <c r="A18" s="8" t="s">
        <v>30</v>
      </c>
      <c r="B18" s="22">
        <f>B19</f>
        <v>321478.48223000002</v>
      </c>
      <c r="C18" s="22">
        <f>C19</f>
        <v>356379.53534</v>
      </c>
      <c r="D18" s="23">
        <f t="shared" si="0"/>
        <v>10.856419648339081</v>
      </c>
      <c r="E18" s="23">
        <f t="shared" si="1"/>
        <v>1.6307147699976428</v>
      </c>
      <c r="F18" s="22">
        <f>F19</f>
        <v>2991139.4921200001</v>
      </c>
      <c r="G18" s="22">
        <f>G19</f>
        <v>3714321.8343000002</v>
      </c>
      <c r="H18" s="23">
        <f t="shared" si="2"/>
        <v>24.177486342084215</v>
      </c>
      <c r="I18" s="23">
        <f t="shared" si="3"/>
        <v>1.6062046556664571</v>
      </c>
      <c r="J18" s="22">
        <f>J19</f>
        <v>3247029.8951500002</v>
      </c>
      <c r="K18" s="22">
        <f>K19</f>
        <v>4121435.7226399998</v>
      </c>
      <c r="L18" s="23">
        <f t="shared" si="4"/>
        <v>26.929404893871649</v>
      </c>
      <c r="M18" s="23">
        <f t="shared" si="5"/>
        <v>1.6259304576017719</v>
      </c>
    </row>
    <row r="19" spans="1:13" ht="14" x14ac:dyDescent="0.3">
      <c r="A19" s="9" t="s">
        <v>8</v>
      </c>
      <c r="B19" s="24">
        <v>321478.48223000002</v>
      </c>
      <c r="C19" s="24">
        <v>356379.53534</v>
      </c>
      <c r="D19" s="25">
        <f t="shared" si="0"/>
        <v>10.856419648339081</v>
      </c>
      <c r="E19" s="25">
        <f t="shared" si="1"/>
        <v>1.6307147699976428</v>
      </c>
      <c r="F19" s="24">
        <v>2991139.4921200001</v>
      </c>
      <c r="G19" s="24">
        <v>3714321.8343000002</v>
      </c>
      <c r="H19" s="25">
        <f t="shared" si="2"/>
        <v>24.177486342084215</v>
      </c>
      <c r="I19" s="25">
        <f t="shared" si="3"/>
        <v>1.6062046556664571</v>
      </c>
      <c r="J19" s="24">
        <v>3247029.8951500002</v>
      </c>
      <c r="K19" s="24">
        <v>4121435.7226399998</v>
      </c>
      <c r="L19" s="25">
        <f t="shared" si="4"/>
        <v>26.929404893871649</v>
      </c>
      <c r="M19" s="25">
        <f t="shared" si="5"/>
        <v>1.6259304576017719</v>
      </c>
    </row>
    <row r="20" spans="1:13" ht="15.5" x14ac:dyDescent="0.35">
      <c r="A20" s="8" t="s">
        <v>31</v>
      </c>
      <c r="B20" s="22">
        <f>B21</f>
        <v>694274.64844000002</v>
      </c>
      <c r="C20" s="22">
        <f>C21</f>
        <v>764645.39087</v>
      </c>
      <c r="D20" s="23">
        <f t="shared" si="0"/>
        <v>10.135865192272178</v>
      </c>
      <c r="E20" s="23">
        <f t="shared" si="1"/>
        <v>3.4988499873111985</v>
      </c>
      <c r="F20" s="22">
        <f>F21</f>
        <v>6277360.7244600002</v>
      </c>
      <c r="G20" s="22">
        <f>G21</f>
        <v>7684750.53529</v>
      </c>
      <c r="H20" s="23">
        <f t="shared" si="2"/>
        <v>22.420088196398307</v>
      </c>
      <c r="I20" s="23">
        <f t="shared" si="3"/>
        <v>3.3231590147718872</v>
      </c>
      <c r="J20" s="22">
        <f>J21</f>
        <v>6850432.1316</v>
      </c>
      <c r="K20" s="22">
        <f>K21</f>
        <v>8397645.2861299999</v>
      </c>
      <c r="L20" s="23">
        <f t="shared" si="4"/>
        <v>22.585628538569726</v>
      </c>
      <c r="M20" s="23">
        <f t="shared" si="5"/>
        <v>3.3129200991417149</v>
      </c>
    </row>
    <row r="21" spans="1:13" ht="14" x14ac:dyDescent="0.3">
      <c r="A21" s="9" t="s">
        <v>9</v>
      </c>
      <c r="B21" s="24">
        <v>694274.64844000002</v>
      </c>
      <c r="C21" s="24">
        <v>764645.39087</v>
      </c>
      <c r="D21" s="25">
        <f t="shared" si="0"/>
        <v>10.135865192272178</v>
      </c>
      <c r="E21" s="25">
        <f t="shared" si="1"/>
        <v>3.4988499873111985</v>
      </c>
      <c r="F21" s="24">
        <v>6277360.7244600002</v>
      </c>
      <c r="G21" s="24">
        <v>7684750.53529</v>
      </c>
      <c r="H21" s="25">
        <f t="shared" si="2"/>
        <v>22.420088196398307</v>
      </c>
      <c r="I21" s="25">
        <f t="shared" si="3"/>
        <v>3.3231590147718872</v>
      </c>
      <c r="J21" s="24">
        <v>6850432.1316</v>
      </c>
      <c r="K21" s="24">
        <v>8397645.2861299999</v>
      </c>
      <c r="L21" s="25">
        <f t="shared" si="4"/>
        <v>22.585628538569726</v>
      </c>
      <c r="M21" s="25">
        <f t="shared" si="5"/>
        <v>3.3129200991417149</v>
      </c>
    </row>
    <row r="22" spans="1:13" ht="16.5" x14ac:dyDescent="0.35">
      <c r="A22" s="13" t="s">
        <v>32</v>
      </c>
      <c r="B22" s="22">
        <f>B23+B27+B29</f>
        <v>16213153.55188</v>
      </c>
      <c r="C22" s="22">
        <f>C23+C27+C29</f>
        <v>15501231.828710001</v>
      </c>
      <c r="D22" s="23">
        <f t="shared" si="0"/>
        <v>-4.391013265198171</v>
      </c>
      <c r="E22" s="23">
        <f t="shared" si="1"/>
        <v>70.930244836080973</v>
      </c>
      <c r="F22" s="22">
        <f>F23+F27+F29</f>
        <v>153852959.51245001</v>
      </c>
      <c r="G22" s="22">
        <f>G23+G27+G29</f>
        <v>169670684.26073998</v>
      </c>
      <c r="H22" s="23">
        <f t="shared" si="2"/>
        <v>10.28106628459752</v>
      </c>
      <c r="I22" s="23">
        <f t="shared" si="3"/>
        <v>73.371628832231821</v>
      </c>
      <c r="J22" s="22">
        <f>J23+J27+J29</f>
        <v>167122526.19517002</v>
      </c>
      <c r="K22" s="22">
        <f>K23+K27+K29</f>
        <v>186564819.93163997</v>
      </c>
      <c r="L22" s="23">
        <f t="shared" si="4"/>
        <v>11.633556636024482</v>
      </c>
      <c r="M22" s="23">
        <f t="shared" si="5"/>
        <v>73.600910813073938</v>
      </c>
    </row>
    <row r="23" spans="1:13" ht="15.5" x14ac:dyDescent="0.35">
      <c r="A23" s="8" t="s">
        <v>33</v>
      </c>
      <c r="B23" s="22">
        <f>B24+B25+B26</f>
        <v>1364448.07547</v>
      </c>
      <c r="C23" s="22">
        <f>C24+C25+C26</f>
        <v>1276346.3791500002</v>
      </c>
      <c r="D23" s="23">
        <f>(C23-B23)/B23*100</f>
        <v>-6.4569475309386339</v>
      </c>
      <c r="E23" s="23">
        <f t="shared" si="1"/>
        <v>5.840281738195829</v>
      </c>
      <c r="F23" s="22">
        <f>F24+F25+F26</f>
        <v>13679436.810999999</v>
      </c>
      <c r="G23" s="22">
        <f>G24+G25+G26</f>
        <v>13932931.100539999</v>
      </c>
      <c r="H23" s="23">
        <f t="shared" si="2"/>
        <v>1.8531047223827135</v>
      </c>
      <c r="I23" s="23">
        <f t="shared" si="3"/>
        <v>6.0250941623061829</v>
      </c>
      <c r="J23" s="22">
        <f>J24+J25+J26</f>
        <v>14846721.76791</v>
      </c>
      <c r="K23" s="22">
        <f>K24+K25+K26</f>
        <v>15306024.419410001</v>
      </c>
      <c r="L23" s="23">
        <f t="shared" si="4"/>
        <v>3.0936300866952831</v>
      </c>
      <c r="M23" s="23">
        <f t="shared" si="5"/>
        <v>6.0383160051745381</v>
      </c>
    </row>
    <row r="24" spans="1:13" ht="14" x14ac:dyDescent="0.3">
      <c r="A24" s="9" t="s">
        <v>10</v>
      </c>
      <c r="B24" s="24">
        <v>935903.66773999995</v>
      </c>
      <c r="C24" s="24">
        <v>845767.61450000003</v>
      </c>
      <c r="D24" s="25">
        <f t="shared" si="0"/>
        <v>-9.6309114225033987</v>
      </c>
      <c r="E24" s="25">
        <f t="shared" si="1"/>
        <v>3.870047531306775</v>
      </c>
      <c r="F24" s="24">
        <v>9209973.0393899996</v>
      </c>
      <c r="G24" s="24">
        <v>9562816.7499499992</v>
      </c>
      <c r="H24" s="25">
        <f t="shared" si="2"/>
        <v>3.8311047062887966</v>
      </c>
      <c r="I24" s="25">
        <f t="shared" si="3"/>
        <v>4.1353015355896261</v>
      </c>
      <c r="J24" s="24">
        <v>9978305.84234</v>
      </c>
      <c r="K24" s="24">
        <v>10494748.028480001</v>
      </c>
      <c r="L24" s="25">
        <f t="shared" si="4"/>
        <v>5.1756499981051949</v>
      </c>
      <c r="M24" s="25">
        <f t="shared" si="5"/>
        <v>4.1402393759598786</v>
      </c>
    </row>
    <row r="25" spans="1:13" ht="14" x14ac:dyDescent="0.3">
      <c r="A25" s="9" t="s">
        <v>11</v>
      </c>
      <c r="B25" s="24">
        <v>148397.13758000001</v>
      </c>
      <c r="C25" s="24">
        <v>173661.38432000001</v>
      </c>
      <c r="D25" s="25">
        <f t="shared" si="0"/>
        <v>17.024753409667486</v>
      </c>
      <c r="E25" s="25">
        <f t="shared" si="1"/>
        <v>0.79463649369957423</v>
      </c>
      <c r="F25" s="24">
        <v>1573297.41209</v>
      </c>
      <c r="G25" s="24">
        <v>1875775.9225999999</v>
      </c>
      <c r="H25" s="25">
        <f t="shared" si="2"/>
        <v>19.225768007091641</v>
      </c>
      <c r="I25" s="25">
        <f t="shared" si="3"/>
        <v>0.81115211720337377</v>
      </c>
      <c r="J25" s="24">
        <v>1683091.8225100001</v>
      </c>
      <c r="K25" s="24">
        <v>2034001.84479</v>
      </c>
      <c r="L25" s="25">
        <f t="shared" si="4"/>
        <v>20.849131199311913</v>
      </c>
      <c r="M25" s="25">
        <f t="shared" si="5"/>
        <v>0.80242560428525844</v>
      </c>
    </row>
    <row r="26" spans="1:13" ht="14" x14ac:dyDescent="0.3">
      <c r="A26" s="9" t="s">
        <v>12</v>
      </c>
      <c r="B26" s="24">
        <v>280147.27015</v>
      </c>
      <c r="C26" s="24">
        <v>256917.38033000001</v>
      </c>
      <c r="D26" s="25">
        <f t="shared" si="0"/>
        <v>-8.2920279064514677</v>
      </c>
      <c r="E26" s="25">
        <f t="shared" si="1"/>
        <v>1.1755977131894786</v>
      </c>
      <c r="F26" s="24">
        <v>2896166.3595199999</v>
      </c>
      <c r="G26" s="24">
        <v>2494338.4279900002</v>
      </c>
      <c r="H26" s="25">
        <f t="shared" si="2"/>
        <v>-13.874476865223903</v>
      </c>
      <c r="I26" s="25">
        <f t="shared" si="3"/>
        <v>1.0786405095131826</v>
      </c>
      <c r="J26" s="24">
        <v>3185324.1030600001</v>
      </c>
      <c r="K26" s="24">
        <v>2777274.5461400002</v>
      </c>
      <c r="L26" s="25">
        <f t="shared" si="4"/>
        <v>-12.810299477155393</v>
      </c>
      <c r="M26" s="25">
        <f t="shared" si="5"/>
        <v>1.0956510249294016</v>
      </c>
    </row>
    <row r="27" spans="1:13" ht="15.5" x14ac:dyDescent="0.35">
      <c r="A27" s="8" t="s">
        <v>34</v>
      </c>
      <c r="B27" s="22">
        <f>B28</f>
        <v>2369819.44564</v>
      </c>
      <c r="C27" s="22">
        <f>C28</f>
        <v>2603567.7209800002</v>
      </c>
      <c r="D27" s="23">
        <f t="shared" si="0"/>
        <v>9.8635478652203172</v>
      </c>
      <c r="E27" s="23">
        <f t="shared" si="1"/>
        <v>11.913356173049184</v>
      </c>
      <c r="F27" s="22">
        <f>F28</f>
        <v>22889933.507199999</v>
      </c>
      <c r="G27" s="22">
        <f>G28</f>
        <v>30715689.250720002</v>
      </c>
      <c r="H27" s="23">
        <f t="shared" si="2"/>
        <v>34.188634672348094</v>
      </c>
      <c r="I27" s="23">
        <f t="shared" si="3"/>
        <v>13.282554737427162</v>
      </c>
      <c r="J27" s="22">
        <f>J28</f>
        <v>24689041.711709999</v>
      </c>
      <c r="K27" s="22">
        <f>K28</f>
        <v>33196171.789220002</v>
      </c>
      <c r="L27" s="23">
        <f t="shared" si="4"/>
        <v>34.457109258619283</v>
      </c>
      <c r="M27" s="23">
        <f t="shared" si="5"/>
        <v>13.096083602948891</v>
      </c>
    </row>
    <row r="28" spans="1:13" ht="14" x14ac:dyDescent="0.3">
      <c r="A28" s="9" t="s">
        <v>13</v>
      </c>
      <c r="B28" s="24">
        <v>2369819.44564</v>
      </c>
      <c r="C28" s="24">
        <v>2603567.7209800002</v>
      </c>
      <c r="D28" s="25">
        <f t="shared" si="0"/>
        <v>9.8635478652203172</v>
      </c>
      <c r="E28" s="25">
        <f t="shared" si="1"/>
        <v>11.913356173049184</v>
      </c>
      <c r="F28" s="24">
        <v>22889933.507199999</v>
      </c>
      <c r="G28" s="24">
        <v>30715689.250720002</v>
      </c>
      <c r="H28" s="25">
        <f t="shared" si="2"/>
        <v>34.188634672348094</v>
      </c>
      <c r="I28" s="25">
        <f t="shared" si="3"/>
        <v>13.282554737427162</v>
      </c>
      <c r="J28" s="24">
        <v>24689041.711709999</v>
      </c>
      <c r="K28" s="24">
        <v>33196171.789220002</v>
      </c>
      <c r="L28" s="25">
        <f t="shared" si="4"/>
        <v>34.457109258619283</v>
      </c>
      <c r="M28" s="25">
        <f t="shared" si="5"/>
        <v>13.096083602948891</v>
      </c>
    </row>
    <row r="29" spans="1:13" ht="15.5" x14ac:dyDescent="0.35">
      <c r="A29" s="8" t="s">
        <v>35</v>
      </c>
      <c r="B29" s="22">
        <f>B30+B31+B32+B33+B34+B35+B36+B37+B38+B39+B40+B41</f>
        <v>12478886.03077</v>
      </c>
      <c r="C29" s="22">
        <f>C30+C31+C32+C33+C34+C35+C36+C37+C38+C39+C40+C41</f>
        <v>11621317.728580002</v>
      </c>
      <c r="D29" s="23">
        <f t="shared" si="0"/>
        <v>-6.8721542938643436</v>
      </c>
      <c r="E29" s="23">
        <f t="shared" si="1"/>
        <v>53.176606924835966</v>
      </c>
      <c r="F29" s="22">
        <f>F30+F31+F32+F33+F34+F35+F36+F37+F38+F39+F40+F41</f>
        <v>117283589.19425</v>
      </c>
      <c r="G29" s="22">
        <f>G30+G31+G32+G33+G34+G35+G36+G37+G38+G39+G40+G41</f>
        <v>125022063.90947999</v>
      </c>
      <c r="H29" s="23">
        <f t="shared" si="2"/>
        <v>6.5980882478052418</v>
      </c>
      <c r="I29" s="23">
        <f t="shared" si="3"/>
        <v>54.063979932498476</v>
      </c>
      <c r="J29" s="22">
        <f>J30+J31+J32+J33+J34+J35+J36+J37+J38+J39+J40+J41</f>
        <v>127586762.71555002</v>
      </c>
      <c r="K29" s="22">
        <f>K30+K31+K32+K33+K34+K35+K36+K37+K38+K39+K40+K41</f>
        <v>138062623.72300997</v>
      </c>
      <c r="L29" s="23">
        <f t="shared" si="4"/>
        <v>8.2107742092457503</v>
      </c>
      <c r="M29" s="23">
        <f t="shared" si="5"/>
        <v>54.466511204950507</v>
      </c>
    </row>
    <row r="30" spans="1:13" ht="14" x14ac:dyDescent="0.3">
      <c r="A30" s="20" t="s">
        <v>14</v>
      </c>
      <c r="B30" s="24">
        <v>1729427.2045199999</v>
      </c>
      <c r="C30" s="24">
        <v>1635212.47062</v>
      </c>
      <c r="D30" s="25">
        <f t="shared" si="0"/>
        <v>-5.4477420994513057</v>
      </c>
      <c r="E30" s="25">
        <f t="shared" si="1"/>
        <v>7.4823744449309171</v>
      </c>
      <c r="F30" s="24">
        <v>18432705.861889999</v>
      </c>
      <c r="G30" s="24">
        <v>19501293.311170001</v>
      </c>
      <c r="H30" s="25">
        <f t="shared" si="2"/>
        <v>5.7972359418446961</v>
      </c>
      <c r="I30" s="25">
        <f t="shared" si="3"/>
        <v>8.4330517131457814</v>
      </c>
      <c r="J30" s="24">
        <v>20084423.241250001</v>
      </c>
      <c r="K30" s="24">
        <v>21309367.81436</v>
      </c>
      <c r="L30" s="25">
        <f t="shared" si="4"/>
        <v>6.098978090613878</v>
      </c>
      <c r="M30" s="25">
        <f t="shared" si="5"/>
        <v>8.4066700279419173</v>
      </c>
    </row>
    <row r="31" spans="1:13" ht="14" x14ac:dyDescent="0.3">
      <c r="A31" s="9" t="s">
        <v>15</v>
      </c>
      <c r="B31" s="24">
        <v>2529063.0759800002</v>
      </c>
      <c r="C31" s="24">
        <v>2874887.49229</v>
      </c>
      <c r="D31" s="25">
        <f t="shared" si="0"/>
        <v>13.674013099732374</v>
      </c>
      <c r="E31" s="25">
        <f t="shared" si="1"/>
        <v>13.154856075801707</v>
      </c>
      <c r="F31" s="24">
        <v>26377119.530850001</v>
      </c>
      <c r="G31" s="24">
        <v>27841773.907600001</v>
      </c>
      <c r="H31" s="25">
        <f t="shared" si="2"/>
        <v>5.5527457235691626</v>
      </c>
      <c r="I31" s="25">
        <f t="shared" si="3"/>
        <v>12.039771691143143</v>
      </c>
      <c r="J31" s="24">
        <v>29174653.888280001</v>
      </c>
      <c r="K31" s="24">
        <v>30799222.91474</v>
      </c>
      <c r="L31" s="25">
        <f t="shared" si="4"/>
        <v>5.5684260477640795</v>
      </c>
      <c r="M31" s="25">
        <f t="shared" si="5"/>
        <v>12.150473276206997</v>
      </c>
    </row>
    <row r="32" spans="1:13" ht="14" x14ac:dyDescent="0.3">
      <c r="A32" s="9" t="s">
        <v>16</v>
      </c>
      <c r="B32" s="24">
        <v>259778.32897999999</v>
      </c>
      <c r="C32" s="24">
        <v>55150.092530000002</v>
      </c>
      <c r="D32" s="25">
        <f t="shared" si="0"/>
        <v>-78.770325936523392</v>
      </c>
      <c r="E32" s="25">
        <f t="shared" si="1"/>
        <v>0.25235475535823643</v>
      </c>
      <c r="F32" s="24">
        <v>1455147.19686</v>
      </c>
      <c r="G32" s="24">
        <v>1264336.66502</v>
      </c>
      <c r="H32" s="25">
        <f t="shared" si="2"/>
        <v>-13.112799327225586</v>
      </c>
      <c r="I32" s="25">
        <f t="shared" si="3"/>
        <v>0.54674407019111915</v>
      </c>
      <c r="J32" s="24">
        <v>1643297.8956200001</v>
      </c>
      <c r="K32" s="24">
        <v>1434458.2999400001</v>
      </c>
      <c r="L32" s="25">
        <f t="shared" si="4"/>
        <v>-12.708565880637662</v>
      </c>
      <c r="M32" s="25">
        <f t="shared" si="5"/>
        <v>0.56590217511341467</v>
      </c>
    </row>
    <row r="33" spans="1:13" ht="14" x14ac:dyDescent="0.3">
      <c r="A33" s="9" t="s">
        <v>17</v>
      </c>
      <c r="B33" s="24">
        <v>1267930.8034699999</v>
      </c>
      <c r="C33" s="24">
        <v>1428260.0337100001</v>
      </c>
      <c r="D33" s="25">
        <f t="shared" si="0"/>
        <v>12.644951112570213</v>
      </c>
      <c r="E33" s="25">
        <f t="shared" si="1"/>
        <v>6.5354053793975311</v>
      </c>
      <c r="F33" s="24">
        <v>12847301.138019999</v>
      </c>
      <c r="G33" s="24">
        <v>13704683.122029999</v>
      </c>
      <c r="H33" s="25">
        <f t="shared" si="2"/>
        <v>6.6736349899410685</v>
      </c>
      <c r="I33" s="25">
        <f t="shared" si="3"/>
        <v>5.9263916313774621</v>
      </c>
      <c r="J33" s="24">
        <v>14065702.178069999</v>
      </c>
      <c r="K33" s="24">
        <v>15018253.69603</v>
      </c>
      <c r="L33" s="25">
        <f t="shared" si="4"/>
        <v>6.7721575922824169</v>
      </c>
      <c r="M33" s="25">
        <f t="shared" si="5"/>
        <v>5.9247887745108692</v>
      </c>
    </row>
    <row r="34" spans="1:13" ht="14" x14ac:dyDescent="0.3">
      <c r="A34" s="9" t="s">
        <v>18</v>
      </c>
      <c r="B34" s="24">
        <v>838109.24242000002</v>
      </c>
      <c r="C34" s="24">
        <v>1011849.08813</v>
      </c>
      <c r="D34" s="25">
        <f t="shared" si="0"/>
        <v>20.729976107689087</v>
      </c>
      <c r="E34" s="25">
        <f t="shared" si="1"/>
        <v>4.630000012340882</v>
      </c>
      <c r="F34" s="24">
        <v>8476513.9563599993</v>
      </c>
      <c r="G34" s="24">
        <v>9344431.4375199992</v>
      </c>
      <c r="H34" s="25">
        <f t="shared" si="2"/>
        <v>10.239085143118229</v>
      </c>
      <c r="I34" s="25">
        <f t="shared" si="3"/>
        <v>4.0408639716943728</v>
      </c>
      <c r="J34" s="24">
        <v>9308812.6651399992</v>
      </c>
      <c r="K34" s="24">
        <v>10279458.365660001</v>
      </c>
      <c r="L34" s="25">
        <f t="shared" si="4"/>
        <v>10.427169773809208</v>
      </c>
      <c r="M34" s="25">
        <f t="shared" si="5"/>
        <v>4.0553063469032873</v>
      </c>
    </row>
    <row r="35" spans="1:13" ht="14" x14ac:dyDescent="0.3">
      <c r="A35" s="9" t="s">
        <v>19</v>
      </c>
      <c r="B35" s="24">
        <v>1203737.4269699999</v>
      </c>
      <c r="C35" s="24">
        <v>1130357.98012</v>
      </c>
      <c r="D35" s="25">
        <f t="shared" si="0"/>
        <v>-6.0959678752124358</v>
      </c>
      <c r="E35" s="25">
        <f t="shared" si="1"/>
        <v>5.172270769722549</v>
      </c>
      <c r="F35" s="24">
        <v>11131584.851770001</v>
      </c>
      <c r="G35" s="24">
        <v>13290043.741590001</v>
      </c>
      <c r="H35" s="25">
        <f t="shared" si="2"/>
        <v>19.390400545496359</v>
      </c>
      <c r="I35" s="25">
        <f t="shared" si="3"/>
        <v>5.7470868395483778</v>
      </c>
      <c r="J35" s="24">
        <v>11951078.77172</v>
      </c>
      <c r="K35" s="24">
        <v>14516386.104040001</v>
      </c>
      <c r="L35" s="25">
        <f t="shared" si="4"/>
        <v>21.465069231995379</v>
      </c>
      <c r="M35" s="25">
        <f t="shared" si="5"/>
        <v>5.7267990790711671</v>
      </c>
    </row>
    <row r="36" spans="1:13" ht="14" x14ac:dyDescent="0.3">
      <c r="A36" s="9" t="s">
        <v>20</v>
      </c>
      <c r="B36" s="24">
        <v>2014250.3414100001</v>
      </c>
      <c r="C36" s="24">
        <v>1348396.65075</v>
      </c>
      <c r="D36" s="25">
        <f t="shared" si="0"/>
        <v>-33.057146719602606</v>
      </c>
      <c r="E36" s="25">
        <f t="shared" si="1"/>
        <v>6.1699680148457157</v>
      </c>
      <c r="F36" s="24">
        <v>19982450.692919999</v>
      </c>
      <c r="G36" s="24">
        <v>19765833.451839998</v>
      </c>
      <c r="H36" s="25">
        <f t="shared" si="2"/>
        <v>-1.0840374106703081</v>
      </c>
      <c r="I36" s="25">
        <f t="shared" si="3"/>
        <v>8.5474482637168734</v>
      </c>
      <c r="J36" s="24">
        <v>21346922.749290001</v>
      </c>
      <c r="K36" s="24">
        <v>22030263.316350002</v>
      </c>
      <c r="L36" s="25">
        <f t="shared" si="4"/>
        <v>3.2011197823945334</v>
      </c>
      <c r="M36" s="25">
        <f t="shared" si="5"/>
        <v>8.6910675127783072</v>
      </c>
    </row>
    <row r="37" spans="1:13" ht="14" x14ac:dyDescent="0.3">
      <c r="A37" s="10" t="s">
        <v>21</v>
      </c>
      <c r="B37" s="24">
        <v>395555.55022999999</v>
      </c>
      <c r="C37" s="24">
        <v>418128.62686999998</v>
      </c>
      <c r="D37" s="25">
        <f t="shared" si="0"/>
        <v>5.7066767554834277</v>
      </c>
      <c r="E37" s="25">
        <f t="shared" si="1"/>
        <v>1.9132651007730626</v>
      </c>
      <c r="F37" s="24">
        <v>4191021.1661499999</v>
      </c>
      <c r="G37" s="24">
        <v>5010361.8656400004</v>
      </c>
      <c r="H37" s="25">
        <f t="shared" si="2"/>
        <v>19.549906025472829</v>
      </c>
      <c r="I37" s="25">
        <f t="shared" si="3"/>
        <v>2.1666583872318932</v>
      </c>
      <c r="J37" s="24">
        <v>4543286.5110799996</v>
      </c>
      <c r="K37" s="24">
        <v>5429928.6054199999</v>
      </c>
      <c r="L37" s="25">
        <f t="shared" si="4"/>
        <v>19.515434304609457</v>
      </c>
      <c r="M37" s="25">
        <f t="shared" si="5"/>
        <v>2.1421385401348068</v>
      </c>
    </row>
    <row r="38" spans="1:13" ht="14" x14ac:dyDescent="0.3">
      <c r="A38" s="9" t="s">
        <v>22</v>
      </c>
      <c r="B38" s="24">
        <v>1284244.8190299999</v>
      </c>
      <c r="C38" s="24">
        <v>603773.83692000003</v>
      </c>
      <c r="D38" s="25">
        <f t="shared" si="0"/>
        <v>-52.986079603105964</v>
      </c>
      <c r="E38" s="25">
        <f t="shared" si="1"/>
        <v>2.7627369586872086</v>
      </c>
      <c r="F38" s="24">
        <v>5865143.2665200001</v>
      </c>
      <c r="G38" s="24">
        <v>5310784.7663099999</v>
      </c>
      <c r="H38" s="25">
        <f t="shared" si="2"/>
        <v>-9.4517469568807488</v>
      </c>
      <c r="I38" s="25">
        <f t="shared" si="3"/>
        <v>2.2965719174136185</v>
      </c>
      <c r="J38" s="24">
        <v>6166547.3862600001</v>
      </c>
      <c r="K38" s="24">
        <v>6237578.93444</v>
      </c>
      <c r="L38" s="25">
        <f t="shared" si="4"/>
        <v>1.151885224108858</v>
      </c>
      <c r="M38" s="25">
        <f t="shared" si="5"/>
        <v>2.4607613107950628</v>
      </c>
    </row>
    <row r="39" spans="1:13" ht="14" x14ac:dyDescent="0.3">
      <c r="A39" s="9" t="s">
        <v>23</v>
      </c>
      <c r="B39" s="24">
        <v>382521.11450999998</v>
      </c>
      <c r="C39" s="24">
        <v>503295.69412</v>
      </c>
      <c r="D39" s="25">
        <f>(C39-B39)/B39*100</f>
        <v>31.573310603967375</v>
      </c>
      <c r="E39" s="25">
        <f t="shared" si="1"/>
        <v>2.3029709640725855</v>
      </c>
      <c r="F39" s="24">
        <v>2778328.7820100002</v>
      </c>
      <c r="G39" s="24">
        <v>3770415.5642400002</v>
      </c>
      <c r="H39" s="25">
        <f t="shared" si="2"/>
        <v>35.708041058850796</v>
      </c>
      <c r="I39" s="25">
        <f t="shared" si="3"/>
        <v>1.6304615763649579</v>
      </c>
      <c r="J39" s="24">
        <v>3057664.6802300001</v>
      </c>
      <c r="K39" s="24">
        <v>4202275.6716099996</v>
      </c>
      <c r="L39" s="25">
        <f t="shared" si="4"/>
        <v>37.43415681846124</v>
      </c>
      <c r="M39" s="25">
        <f t="shared" si="5"/>
        <v>1.6578222894940577</v>
      </c>
    </row>
    <row r="40" spans="1:13" ht="14" x14ac:dyDescent="0.3">
      <c r="A40" s="9" t="s">
        <v>24</v>
      </c>
      <c r="B40" s="24">
        <v>559250.27988000005</v>
      </c>
      <c r="C40" s="24">
        <v>599828.30146999995</v>
      </c>
      <c r="D40" s="25">
        <f>(C40-B40)/B40*100</f>
        <v>7.2557892324536422</v>
      </c>
      <c r="E40" s="25">
        <f t="shared" si="1"/>
        <v>2.74468305183836</v>
      </c>
      <c r="F40" s="24">
        <v>5622584.3771599997</v>
      </c>
      <c r="G40" s="24">
        <v>6093949.3830199996</v>
      </c>
      <c r="H40" s="25">
        <f t="shared" si="2"/>
        <v>8.3834225374148872</v>
      </c>
      <c r="I40" s="25">
        <f t="shared" si="3"/>
        <v>2.6352401076324949</v>
      </c>
      <c r="J40" s="24">
        <v>6110485.1475600004</v>
      </c>
      <c r="K40" s="24">
        <v>6664091.5804199995</v>
      </c>
      <c r="L40" s="25">
        <f t="shared" si="4"/>
        <v>9.0599423694051797</v>
      </c>
      <c r="M40" s="25">
        <f t="shared" si="5"/>
        <v>2.6290230400370733</v>
      </c>
    </row>
    <row r="41" spans="1:13" ht="14" x14ac:dyDescent="0.3">
      <c r="A41" s="9" t="s">
        <v>25</v>
      </c>
      <c r="B41" s="24">
        <v>15017.843370000001</v>
      </c>
      <c r="C41" s="24">
        <v>12177.46105</v>
      </c>
      <c r="D41" s="25">
        <f t="shared" si="0"/>
        <v>-18.913383566604615</v>
      </c>
      <c r="E41" s="25">
        <f t="shared" si="1"/>
        <v>5.5721397067204574E-2</v>
      </c>
      <c r="F41" s="24">
        <v>123688.37374</v>
      </c>
      <c r="G41" s="24">
        <v>124156.69349999999</v>
      </c>
      <c r="H41" s="25">
        <f t="shared" si="2"/>
        <v>0.37862876343126095</v>
      </c>
      <c r="I41" s="25">
        <f t="shared" si="3"/>
        <v>5.3689763038381452E-2</v>
      </c>
      <c r="J41" s="24">
        <v>133887.60105</v>
      </c>
      <c r="K41" s="24">
        <v>141338.42000000001</v>
      </c>
      <c r="L41" s="25">
        <f t="shared" si="4"/>
        <v>5.5649805445520864</v>
      </c>
      <c r="M41" s="25">
        <f t="shared" si="5"/>
        <v>5.5758831963563453E-2</v>
      </c>
    </row>
    <row r="42" spans="1:13" ht="15.5" x14ac:dyDescent="0.35">
      <c r="A42" s="14" t="s">
        <v>36</v>
      </c>
      <c r="B42" s="22">
        <f>B43</f>
        <v>547964.59438999998</v>
      </c>
      <c r="C42" s="22">
        <f>C43</f>
        <v>509097.12755999999</v>
      </c>
      <c r="D42" s="23">
        <f t="shared" si="0"/>
        <v>-7.0930617101763058</v>
      </c>
      <c r="E42" s="23">
        <f t="shared" si="1"/>
        <v>2.3295170540121792</v>
      </c>
      <c r="F42" s="22">
        <f>F43</f>
        <v>5397169.2886199998</v>
      </c>
      <c r="G42" s="22">
        <f>G43</f>
        <v>5950571.4286799999</v>
      </c>
      <c r="H42" s="23">
        <f t="shared" si="2"/>
        <v>10.253562756070215</v>
      </c>
      <c r="I42" s="23">
        <f t="shared" si="3"/>
        <v>2.5732383888653754</v>
      </c>
      <c r="J42" s="22">
        <f>J43</f>
        <v>5876612.2340399995</v>
      </c>
      <c r="K42" s="22">
        <f>K43</f>
        <v>6481098.9304799996</v>
      </c>
      <c r="L42" s="23">
        <f t="shared" si="4"/>
        <v>10.286312459728743</v>
      </c>
      <c r="M42" s="23">
        <f t="shared" si="5"/>
        <v>2.5568313711435651</v>
      </c>
    </row>
    <row r="43" spans="1:13" ht="14" x14ac:dyDescent="0.3">
      <c r="A43" s="9" t="s">
        <v>26</v>
      </c>
      <c r="B43" s="24">
        <v>547964.59438999998</v>
      </c>
      <c r="C43" s="24">
        <v>509097.12755999999</v>
      </c>
      <c r="D43" s="25">
        <f t="shared" si="0"/>
        <v>-7.0930617101763058</v>
      </c>
      <c r="E43" s="25">
        <f t="shared" si="1"/>
        <v>2.3295170540121792</v>
      </c>
      <c r="F43" s="24">
        <v>5397169.2886199998</v>
      </c>
      <c r="G43" s="24">
        <v>5950571.4286799999</v>
      </c>
      <c r="H43" s="25">
        <f t="shared" si="2"/>
        <v>10.253562756070215</v>
      </c>
      <c r="I43" s="25">
        <f t="shared" si="3"/>
        <v>2.5732383888653754</v>
      </c>
      <c r="J43" s="24">
        <v>5876612.2340399995</v>
      </c>
      <c r="K43" s="24">
        <v>6481098.9304799996</v>
      </c>
      <c r="L43" s="25">
        <f t="shared" si="4"/>
        <v>10.286312459728743</v>
      </c>
      <c r="M43" s="25">
        <f t="shared" si="5"/>
        <v>2.5568313711435651</v>
      </c>
    </row>
    <row r="44" spans="1:13" ht="15.5" x14ac:dyDescent="0.35">
      <c r="A44" s="8" t="s">
        <v>37</v>
      </c>
      <c r="B44" s="22">
        <f>B8+B22+B42</f>
        <v>19782910.646850001</v>
      </c>
      <c r="C44" s="22">
        <f>C8+C22+C42</f>
        <v>19340028.944210004</v>
      </c>
      <c r="D44" s="23">
        <f t="shared" si="0"/>
        <v>-2.2387085022320328</v>
      </c>
      <c r="E44" s="23">
        <f t="shared" si="1"/>
        <v>88.495740422964033</v>
      </c>
      <c r="F44" s="26">
        <f>F8+F22+F42</f>
        <v>185747720.91378</v>
      </c>
      <c r="G44" s="26">
        <f>G8+G22+G42</f>
        <v>206460772.65215999</v>
      </c>
      <c r="H44" s="27">
        <f t="shared" si="2"/>
        <v>11.151174095963485</v>
      </c>
      <c r="I44" s="27">
        <f t="shared" si="3"/>
        <v>89.280969458288752</v>
      </c>
      <c r="J44" s="26">
        <f>J8+J22+J42</f>
        <v>202089838.40164</v>
      </c>
      <c r="K44" s="26">
        <f>K8+K22+K42</f>
        <v>227094522.10090998</v>
      </c>
      <c r="L44" s="27">
        <f t="shared" si="4"/>
        <v>12.373053438528091</v>
      </c>
      <c r="M44" s="27">
        <f t="shared" si="5"/>
        <v>89.590114971360123</v>
      </c>
    </row>
    <row r="45" spans="1:13" ht="15.5" x14ac:dyDescent="0.3">
      <c r="A45" s="15" t="s">
        <v>38</v>
      </c>
      <c r="B45" s="28">
        <f>B46-B44</f>
        <v>1672201.3391500004</v>
      </c>
      <c r="C45" s="28">
        <f>C46-C44</f>
        <v>2514162.9657899961</v>
      </c>
      <c r="D45" s="29">
        <f t="shared" si="0"/>
        <v>50.350493503848924</v>
      </c>
      <c r="E45" s="29">
        <f t="shared" si="1"/>
        <v>11.504259577035974</v>
      </c>
      <c r="F45" s="28">
        <f>F46-F44</f>
        <v>17233418.701220006</v>
      </c>
      <c r="G45" s="28">
        <f>G46-G44</f>
        <v>24787581.733840019</v>
      </c>
      <c r="H45" s="30">
        <f t="shared" si="2"/>
        <v>43.834384596512074</v>
      </c>
      <c r="I45" s="29">
        <f t="shared" si="3"/>
        <v>10.719030541711255</v>
      </c>
      <c r="J45" s="28">
        <f>J46-J44</f>
        <v>18728435.951360017</v>
      </c>
      <c r="K45" s="28">
        <f>K46-K44</f>
        <v>26387150.708090007</v>
      </c>
      <c r="L45" s="30">
        <f t="shared" si="4"/>
        <v>40.893509616182506</v>
      </c>
      <c r="M45" s="29">
        <f t="shared" si="5"/>
        <v>10.409885028639877</v>
      </c>
    </row>
    <row r="46" spans="1:13" s="12" customFormat="1" ht="22.5" customHeight="1" x14ac:dyDescent="0.4">
      <c r="A46" s="11" t="s">
        <v>42</v>
      </c>
      <c r="B46" s="19">
        <v>21455111.986000001</v>
      </c>
      <c r="C46" s="19">
        <v>21854191.91</v>
      </c>
      <c r="D46" s="21">
        <f t="shared" si="0"/>
        <v>1.8600691726074809</v>
      </c>
      <c r="E46" s="31">
        <f t="shared" si="1"/>
        <v>100</v>
      </c>
      <c r="F46" s="19">
        <v>202981139.61500001</v>
      </c>
      <c r="G46" s="19">
        <v>231248354.38600001</v>
      </c>
      <c r="H46" s="21">
        <f t="shared" si="2"/>
        <v>13.926030184191109</v>
      </c>
      <c r="I46" s="31">
        <f t="shared" si="3"/>
        <v>100</v>
      </c>
      <c r="J46" s="19">
        <v>220818274.35300002</v>
      </c>
      <c r="K46" s="19">
        <v>253481672.80899999</v>
      </c>
      <c r="L46" s="21">
        <f t="shared" si="4"/>
        <v>14.791981574760554</v>
      </c>
      <c r="M46" s="31">
        <f t="shared" si="5"/>
        <v>100</v>
      </c>
    </row>
    <row r="47" spans="1:13" ht="20.25" customHeight="1" x14ac:dyDescent="0.25">
      <c r="C47" s="17"/>
    </row>
    <row r="49" spans="1:1" x14ac:dyDescent="0.25">
      <c r="A49" s="1" t="s">
        <v>52</v>
      </c>
    </row>
    <row r="50" spans="1:1" ht="25" x14ac:dyDescent="0.25">
      <c r="A50" s="18" t="s">
        <v>41</v>
      </c>
    </row>
  </sheetData>
  <mergeCells count="5">
    <mergeCell ref="B6:E6"/>
    <mergeCell ref="F6:I6"/>
    <mergeCell ref="J6:M6"/>
    <mergeCell ref="A5:M5"/>
    <mergeCell ref="B1:J1"/>
  </mergeCells>
  <conditionalFormatting sqref="D46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6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2022-12-25T19:15:37Z</dcterms:modified>
</cp:coreProperties>
</file>